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activeTab="0"/>
  </bookViews>
  <sheets>
    <sheet name="2018 december" sheetId="1" r:id="rId1"/>
    <sheet name="Összesen" sheetId="2" r:id="rId2"/>
  </sheets>
  <definedNames>
    <definedName name="_xlnm._FilterDatabase" localSheetId="0" hidden="1">'2018 december'!$A$3:$K$60</definedName>
    <definedName name="_xlnm.Print_Titles" localSheetId="0">'2018 december'!$1:$3</definedName>
    <definedName name="_xlnm.Print_Area" localSheetId="0">'2018 december'!$A$1:$K$68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59" authorId="0">
      <text>
        <r>
          <rPr>
            <b/>
            <sz val="9"/>
            <rFont val="Segoe UI"/>
            <family val="2"/>
          </rPr>
          <t>Egyeznie kell a KENYSZI-vel! 
(Adatszolgáltatói igénybevételi riport, havi időbontás)</t>
        </r>
        <r>
          <rPr>
            <sz val="9"/>
            <rFont val="Segoe UI"/>
            <family val="2"/>
          </rPr>
          <t xml:space="preserve">
</t>
        </r>
      </text>
    </comment>
    <comment ref="A65" authorId="0">
      <text>
        <r>
          <rPr>
            <b/>
            <sz val="9"/>
            <rFont val="Segoe UI"/>
            <family val="2"/>
          </rPr>
          <t>naptári napok száma</t>
        </r>
        <r>
          <rPr>
            <sz val="9"/>
            <rFont val="Segoe UI"/>
            <family val="2"/>
          </rPr>
          <t xml:space="preserve">
</t>
        </r>
      </text>
    </comment>
    <comment ref="A68" authorId="0">
      <text>
        <r>
          <rPr>
            <b/>
            <sz val="9"/>
            <rFont val="Segoe UI"/>
            <family val="2"/>
          </rPr>
          <t>Minden hónapban be kell írni az aktuálisat, hogy jól számoljon!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<sst xmlns="http://schemas.openxmlformats.org/spreadsheetml/2006/main" count="205" uniqueCount="80">
  <si>
    <t>2.</t>
  </si>
  <si>
    <t>3.</t>
  </si>
  <si>
    <t>5.</t>
  </si>
  <si>
    <t>6.</t>
  </si>
  <si>
    <t>7.</t>
  </si>
  <si>
    <t>8.</t>
  </si>
  <si>
    <t>9.</t>
  </si>
  <si>
    <t>10.</t>
  </si>
  <si>
    <t>11.</t>
  </si>
  <si>
    <t>Ellátott</t>
  </si>
  <si>
    <t>Gondozó neve</t>
  </si>
  <si>
    <t>nyilvántartási száma</t>
  </si>
  <si>
    <t>Neve</t>
  </si>
  <si>
    <t>1.</t>
  </si>
  <si>
    <t>4.</t>
  </si>
  <si>
    <t>szolgálat vezetőjének aláírása</t>
  </si>
  <si>
    <t xml:space="preserve">Mindösszesen: </t>
  </si>
  <si>
    <t>Ellátás  (adott hónapban)</t>
  </si>
  <si>
    <t>kezdetének időpontja</t>
  </si>
  <si>
    <t>befeje- zésének időpontja</t>
  </si>
  <si>
    <t>napok száma</t>
  </si>
  <si>
    <t>Ellátottak száma</t>
  </si>
  <si>
    <t>feladat- mutató</t>
  </si>
  <si>
    <t>Új ellátottak száma</t>
  </si>
  <si>
    <t>Várakozók száma</t>
  </si>
  <si>
    <t>BNO 10  szerinti besorolás</t>
  </si>
  <si>
    <t>Összesen:</t>
  </si>
  <si>
    <t>F …</t>
  </si>
  <si>
    <t>Ellátottak száma BNO szerint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</si>
  <si>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</si>
  <si>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</si>
  <si>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</si>
  <si>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</si>
  <si>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</si>
  <si>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</si>
  <si>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</si>
  <si>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</si>
  <si>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</si>
  <si>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</si>
  <si>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</si>
  <si>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</si>
  <si>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</si>
  <si>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Feladatmutató</t>
  </si>
  <si>
    <t>Össz:</t>
  </si>
  <si>
    <t>Találkozások száma a hónapban</t>
  </si>
  <si>
    <t xml:space="preserve"> Esetszám (gondozó - kliens találkozások száma) összesen</t>
  </si>
  <si>
    <t>F 10</t>
  </si>
  <si>
    <t>F 11</t>
  </si>
  <si>
    <t>F 12</t>
  </si>
  <si>
    <t>F 13</t>
  </si>
  <si>
    <t xml:space="preserve">F 10 összesen: </t>
  </si>
  <si>
    <t xml:space="preserve">F 13 összesen: </t>
  </si>
  <si>
    <t>F 14</t>
  </si>
  <si>
    <t>F 15</t>
  </si>
  <si>
    <t>F 16</t>
  </si>
  <si>
    <t>F 19</t>
  </si>
  <si>
    <t xml:space="preserve">F 19 összesen: </t>
  </si>
  <si>
    <t>F 6070</t>
  </si>
  <si>
    <t>Napok száma a hónapban</t>
  </si>
  <si>
    <t>Támogatásnál 30%-ban figyelembe vehetők:</t>
  </si>
  <si>
    <t>Lezártak száma</t>
  </si>
  <si>
    <t>30%-ban figyelembe vehetők</t>
  </si>
  <si>
    <t>Nyújtott szolgáltatásokra fordított idő (perc)</t>
  </si>
  <si>
    <t>F 17</t>
  </si>
  <si>
    <t xml:space="preserve">F 17 összesen: </t>
  </si>
  <si>
    <t>Csak szűrővel működik!</t>
  </si>
  <si>
    <t>idő</t>
  </si>
  <si>
    <t>alkalom</t>
  </si>
  <si>
    <t>Kijelölt gondozó összesen:</t>
  </si>
  <si>
    <t>Gondozók száma</t>
  </si>
  <si>
    <t>gond.órák</t>
  </si>
  <si>
    <t>gond.ó/gondozó</t>
  </si>
  <si>
    <t xml:space="preserve">Dátum: </t>
  </si>
  <si>
    <t>F 63</t>
  </si>
  <si>
    <t>F 60</t>
  </si>
  <si>
    <t>gondozó1</t>
  </si>
  <si>
    <t>gondozó2</t>
  </si>
  <si>
    <t>gondozó3</t>
  </si>
  <si>
    <t>Ellátottak száma gondozónként</t>
  </si>
  <si>
    <t>össz: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</si>
</sst>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yyyy\-mm\-dd"/>
    <numFmt numFmtId="173" formatCode="[$-40E]yyyy\.\ mmmm\ d\."/>
    <numFmt numFmtId="174" formatCode="yyyy/mm/dd;@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yyyy\-mm"/>
    <numFmt numFmtId="181" formatCode="mmm\ d/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#,##0.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wrapText="1"/>
    </xf>
    <xf numFmtId="1" fontId="0" fillId="6" borderId="10" xfId="0" applyNumberFormat="1" applyFont="1" applyFill="1" applyBorder="1" applyAlignment="1">
      <alignment wrapText="1"/>
    </xf>
    <xf numFmtId="4" fontId="0" fillId="16" borderId="10" xfId="0" applyNumberFormat="1" applyFont="1" applyFill="1" applyBorder="1" applyAlignment="1">
      <alignment wrapText="1"/>
    </xf>
    <xf numFmtId="1" fontId="0" fillId="23" borderId="10" xfId="0" applyNumberFormat="1" applyFont="1" applyFill="1" applyBorder="1" applyAlignment="1">
      <alignment wrapText="1"/>
    </xf>
    <xf numFmtId="4" fontId="0" fillId="23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wrapText="1"/>
    </xf>
    <xf numFmtId="0" fontId="20" fillId="4" borderId="14" xfId="0" applyFont="1" applyFill="1" applyBorder="1" applyAlignment="1">
      <alignment horizontal="center" wrapText="1"/>
    </xf>
    <xf numFmtId="0" fontId="20" fillId="4" borderId="15" xfId="0" applyFont="1" applyFill="1" applyBorder="1" applyAlignment="1">
      <alignment horizontal="center" wrapText="1"/>
    </xf>
    <xf numFmtId="0" fontId="19" fillId="4" borderId="16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/>
    </xf>
    <xf numFmtId="0" fontId="18" fillId="24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0" fillId="6" borderId="19" xfId="0" applyNumberFormat="1" applyFont="1" applyFill="1" applyBorder="1" applyAlignment="1">
      <alignment wrapText="1"/>
    </xf>
    <xf numFmtId="4" fontId="0" fillId="16" borderId="19" xfId="0" applyNumberFormat="1" applyFont="1" applyFill="1" applyBorder="1" applyAlignment="1">
      <alignment wrapText="1"/>
    </xf>
    <xf numFmtId="4" fontId="0" fillId="16" borderId="20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4" fontId="0" fillId="16" borderId="22" xfId="0" applyNumberFormat="1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25" borderId="22" xfId="0" applyFont="1" applyFill="1" applyBorder="1" applyAlignment="1">
      <alignment/>
    </xf>
    <xf numFmtId="0" fontId="33" fillId="0" borderId="21" xfId="0" applyFont="1" applyFill="1" applyBorder="1" applyAlignment="1">
      <alignment wrapText="1"/>
    </xf>
    <xf numFmtId="14" fontId="0" fillId="0" borderId="24" xfId="0" applyNumberFormat="1" applyFont="1" applyBorder="1" applyAlignment="1">
      <alignment wrapText="1"/>
    </xf>
    <xf numFmtId="4" fontId="0" fillId="16" borderId="24" xfId="0" applyNumberFormat="1" applyFont="1" applyFill="1" applyBorder="1" applyAlignment="1">
      <alignment wrapText="1"/>
    </xf>
    <xf numFmtId="0" fontId="20" fillId="4" borderId="25" xfId="0" applyFont="1" applyFill="1" applyBorder="1" applyAlignment="1">
      <alignment horizontal="center" wrapText="1"/>
    </xf>
    <xf numFmtId="4" fontId="0" fillId="16" borderId="26" xfId="0" applyNumberFormat="1" applyFont="1" applyFill="1" applyBorder="1" applyAlignment="1">
      <alignment wrapText="1"/>
    </xf>
    <xf numFmtId="0" fontId="33" fillId="0" borderId="22" xfId="0" applyFont="1" applyFill="1" applyBorder="1" applyAlignment="1">
      <alignment wrapText="1"/>
    </xf>
    <xf numFmtId="0" fontId="19" fillId="4" borderId="27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/>
    </xf>
    <xf numFmtId="1" fontId="0" fillId="6" borderId="28" xfId="0" applyNumberFormat="1" applyFont="1" applyFill="1" applyBorder="1" applyAlignment="1">
      <alignment wrapText="1"/>
    </xf>
    <xf numFmtId="4" fontId="0" fillId="16" borderId="28" xfId="0" applyNumberFormat="1" applyFont="1" applyFill="1" applyBorder="1" applyAlignment="1">
      <alignment wrapText="1"/>
    </xf>
    <xf numFmtId="4" fontId="0" fillId="16" borderId="29" xfId="0" applyNumberFormat="1" applyFont="1" applyFill="1" applyBorder="1" applyAlignment="1">
      <alignment wrapText="1"/>
    </xf>
    <xf numFmtId="2" fontId="0" fillId="23" borderId="10" xfId="0" applyNumberFormat="1" applyFont="1" applyFill="1" applyBorder="1" applyAlignment="1">
      <alignment wrapText="1"/>
    </xf>
    <xf numFmtId="4" fontId="0" fillId="16" borderId="30" xfId="0" applyNumberFormat="1" applyFont="1" applyFill="1" applyBorder="1" applyAlignment="1">
      <alignment wrapText="1"/>
    </xf>
    <xf numFmtId="4" fontId="0" fillId="16" borderId="31" xfId="0" applyNumberFormat="1" applyFont="1" applyFill="1" applyBorder="1" applyAlignment="1">
      <alignment wrapText="1"/>
    </xf>
    <xf numFmtId="3" fontId="18" fillId="26" borderId="32" xfId="0" applyNumberFormat="1" applyFont="1" applyFill="1" applyBorder="1" applyAlignment="1">
      <alignment wrapText="1"/>
    </xf>
    <xf numFmtId="4" fontId="0" fillId="16" borderId="33" xfId="0" applyNumberFormat="1" applyFont="1" applyFill="1" applyBorder="1" applyAlignment="1">
      <alignment wrapText="1"/>
    </xf>
    <xf numFmtId="4" fontId="0" fillId="16" borderId="32" xfId="0" applyNumberFormat="1" applyFont="1" applyFill="1" applyBorder="1" applyAlignment="1">
      <alignment wrapText="1"/>
    </xf>
    <xf numFmtId="4" fontId="0" fillId="16" borderId="21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shrinkToFit="1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8" fillId="0" borderId="26" xfId="0" applyFont="1" applyBorder="1" applyAlignment="1">
      <alignment/>
    </xf>
    <xf numFmtId="0" fontId="18" fillId="0" borderId="36" xfId="0" applyFont="1" applyBorder="1" applyAlignment="1">
      <alignment/>
    </xf>
    <xf numFmtId="0" fontId="0" fillId="0" borderId="28" xfId="0" applyBorder="1" applyAlignment="1">
      <alignment horizontal="right" shrinkToFit="1"/>
    </xf>
    <xf numFmtId="0" fontId="0" fillId="0" borderId="37" xfId="0" applyBorder="1" applyAlignment="1">
      <alignment horizontal="right" shrinkToFit="1"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 horizontal="center" shrinkToFit="1"/>
    </xf>
    <xf numFmtId="0" fontId="18" fillId="0" borderId="40" xfId="0" applyFont="1" applyBorder="1" applyAlignment="1">
      <alignment horizontal="center" shrinkToFit="1"/>
    </xf>
    <xf numFmtId="0" fontId="0" fillId="0" borderId="41" xfId="0" applyBorder="1" applyAlignment="1">
      <alignment horizontal="right" shrinkToFit="1"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18" fillId="0" borderId="42" xfId="0" applyFont="1" applyBorder="1" applyAlignment="1">
      <alignment/>
    </xf>
    <xf numFmtId="0" fontId="18" fillId="0" borderId="0" xfId="0" applyFont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 horizontal="center" shrinkToFit="1"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4" xfId="0" applyFont="1" applyFill="1" applyBorder="1" applyAlignment="1">
      <alignment/>
    </xf>
    <xf numFmtId="0" fontId="18" fillId="27" borderId="46" xfId="0" applyFont="1" applyFill="1" applyBorder="1" applyAlignment="1">
      <alignment wrapText="1"/>
    </xf>
    <xf numFmtId="4" fontId="0" fillId="16" borderId="47" xfId="0" applyNumberFormat="1" applyFont="1" applyFill="1" applyBorder="1" applyAlignment="1">
      <alignment wrapText="1"/>
    </xf>
    <xf numFmtId="0" fontId="21" fillId="28" borderId="48" xfId="0" applyFont="1" applyFill="1" applyBorder="1" applyAlignment="1">
      <alignment wrapText="1"/>
    </xf>
    <xf numFmtId="3" fontId="21" fillId="7" borderId="38" xfId="0" applyNumberFormat="1" applyFont="1" applyFill="1" applyBorder="1" applyAlignment="1">
      <alignment wrapText="1"/>
    </xf>
    <xf numFmtId="3" fontId="21" fillId="7" borderId="44" xfId="0" applyNumberFormat="1" applyFont="1" applyFill="1" applyBorder="1" applyAlignment="1">
      <alignment wrapText="1"/>
    </xf>
    <xf numFmtId="3" fontId="21" fillId="7" borderId="39" xfId="0" applyNumberFormat="1" applyFont="1" applyFill="1" applyBorder="1" applyAlignment="1">
      <alignment wrapText="1"/>
    </xf>
    <xf numFmtId="3" fontId="21" fillId="7" borderId="4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0" fillId="0" borderId="49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0" fontId="0" fillId="0" borderId="50" xfId="0" applyBorder="1" applyAlignment="1">
      <alignment horizontal="right" shrinkToFi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5" xfId="0" applyBorder="1" applyAlignment="1">
      <alignment/>
    </xf>
    <xf numFmtId="0" fontId="0" fillId="0" borderId="54" xfId="0" applyBorder="1" applyAlignment="1">
      <alignment/>
    </xf>
    <xf numFmtId="0" fontId="18" fillId="0" borderId="55" xfId="0" applyFont="1" applyBorder="1" applyAlignment="1">
      <alignment/>
    </xf>
    <xf numFmtId="0" fontId="18" fillId="0" borderId="56" xfId="0" applyFont="1" applyBorder="1" applyAlignment="1">
      <alignment/>
    </xf>
    <xf numFmtId="3" fontId="0" fillId="0" borderId="10" xfId="0" applyNumberFormat="1" applyBorder="1" applyAlignment="1">
      <alignment/>
    </xf>
    <xf numFmtId="0" fontId="24" fillId="0" borderId="26" xfId="0" applyFont="1" applyFill="1" applyBorder="1" applyAlignment="1">
      <alignment wrapText="1"/>
    </xf>
    <xf numFmtId="0" fontId="0" fillId="23" borderId="26" xfId="0" applyFont="1" applyFill="1" applyBorder="1" applyAlignment="1">
      <alignment wrapText="1"/>
    </xf>
    <xf numFmtId="3" fontId="18" fillId="26" borderId="36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4" fontId="18" fillId="26" borderId="32" xfId="0" applyNumberFormat="1" applyFont="1" applyFill="1" applyBorder="1" applyAlignment="1">
      <alignment wrapText="1"/>
    </xf>
    <xf numFmtId="4" fontId="0" fillId="16" borderId="57" xfId="0" applyNumberFormat="1" applyFont="1" applyFill="1" applyBorder="1" applyAlignment="1">
      <alignment wrapText="1"/>
    </xf>
    <xf numFmtId="0" fontId="24" fillId="0" borderId="58" xfId="0" applyFont="1" applyFill="1" applyBorder="1" applyAlignment="1">
      <alignment wrapText="1"/>
    </xf>
    <xf numFmtId="0" fontId="24" fillId="0" borderId="59" xfId="0" applyFont="1" applyBorder="1" applyAlignment="1">
      <alignment wrapText="1"/>
    </xf>
    <xf numFmtId="0" fontId="18" fillId="27" borderId="36" xfId="0" applyFont="1" applyFill="1" applyBorder="1" applyAlignment="1">
      <alignment wrapText="1"/>
    </xf>
    <xf numFmtId="1" fontId="18" fillId="27" borderId="32" xfId="0" applyNumberFormat="1" applyFont="1" applyFill="1" applyBorder="1" applyAlignment="1">
      <alignment wrapText="1"/>
    </xf>
    <xf numFmtId="2" fontId="18" fillId="27" borderId="32" xfId="0" applyNumberFormat="1" applyFont="1" applyFill="1" applyBorder="1" applyAlignment="1">
      <alignment wrapText="1"/>
    </xf>
    <xf numFmtId="4" fontId="21" fillId="7" borderId="39" xfId="0" applyNumberFormat="1" applyFont="1" applyFill="1" applyBorder="1" applyAlignment="1">
      <alignment wrapText="1"/>
    </xf>
    <xf numFmtId="0" fontId="24" fillId="0" borderId="60" xfId="0" applyFont="1" applyFill="1" applyBorder="1" applyAlignment="1">
      <alignment wrapText="1"/>
    </xf>
    <xf numFmtId="0" fontId="0" fillId="23" borderId="43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61" xfId="0" applyFont="1" applyFill="1" applyBorder="1" applyAlignment="1">
      <alignment wrapText="1"/>
    </xf>
    <xf numFmtId="0" fontId="0" fillId="0" borderId="26" xfId="0" applyFont="1" applyBorder="1" applyAlignment="1">
      <alignment/>
    </xf>
    <xf numFmtId="0" fontId="24" fillId="0" borderId="62" xfId="0" applyFont="1" applyFill="1" applyBorder="1" applyAlignment="1">
      <alignment wrapText="1"/>
    </xf>
    <xf numFmtId="0" fontId="24" fillId="0" borderId="63" xfId="0" applyFont="1" applyFill="1" applyBorder="1" applyAlignment="1">
      <alignment wrapText="1"/>
    </xf>
    <xf numFmtId="0" fontId="0" fillId="0" borderId="64" xfId="0" applyFont="1" applyBorder="1" applyAlignment="1">
      <alignment wrapText="1"/>
    </xf>
    <xf numFmtId="0" fontId="24" fillId="0" borderId="58" xfId="0" applyFont="1" applyBorder="1" applyAlignment="1">
      <alignment wrapText="1"/>
    </xf>
    <xf numFmtId="0" fontId="33" fillId="0" borderId="58" xfId="0" applyFont="1" applyFill="1" applyBorder="1" applyAlignment="1">
      <alignment wrapText="1"/>
    </xf>
    <xf numFmtId="0" fontId="24" fillId="0" borderId="64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16" fontId="0" fillId="0" borderId="24" xfId="0" applyNumberFormat="1" applyFont="1" applyFill="1" applyBorder="1" applyAlignment="1">
      <alignment wrapText="1"/>
    </xf>
    <xf numFmtId="0" fontId="0" fillId="0" borderId="65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8" xfId="0" applyFont="1" applyFill="1" applyBorder="1" applyAlignment="1">
      <alignment wrapText="1"/>
    </xf>
    <xf numFmtId="4" fontId="0" fillId="16" borderId="66" xfId="0" applyNumberFormat="1" applyFont="1" applyFill="1" applyBorder="1" applyAlignment="1">
      <alignment wrapText="1"/>
    </xf>
    <xf numFmtId="0" fontId="0" fillId="0" borderId="67" xfId="0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0" fillId="0" borderId="59" xfId="0" applyFont="1" applyFill="1" applyBorder="1" applyAlignment="1">
      <alignment wrapText="1"/>
    </xf>
    <xf numFmtId="0" fontId="0" fillId="0" borderId="59" xfId="0" applyFont="1" applyFill="1" applyBorder="1" applyAlignment="1">
      <alignment/>
    </xf>
    <xf numFmtId="0" fontId="0" fillId="0" borderId="68" xfId="0" applyFont="1" applyFill="1" applyBorder="1" applyAlignment="1">
      <alignment wrapText="1"/>
    </xf>
    <xf numFmtId="0" fontId="24" fillId="0" borderId="59" xfId="0" applyFont="1" applyFill="1" applyBorder="1" applyAlignment="1">
      <alignment wrapText="1"/>
    </xf>
    <xf numFmtId="0" fontId="24" fillId="0" borderId="68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0" fillId="0" borderId="69" xfId="0" applyFont="1" applyBorder="1" applyAlignment="1">
      <alignment wrapText="1"/>
    </xf>
    <xf numFmtId="3" fontId="0" fillId="23" borderId="70" xfId="0" applyNumberFormat="1" applyFont="1" applyFill="1" applyBorder="1" applyAlignment="1">
      <alignment wrapText="1"/>
    </xf>
    <xf numFmtId="4" fontId="21" fillId="7" borderId="44" xfId="0" applyNumberFormat="1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27" fillId="26" borderId="31" xfId="0" applyFont="1" applyFill="1" applyBorder="1" applyAlignment="1">
      <alignment horizontal="left" wrapText="1"/>
    </xf>
    <xf numFmtId="0" fontId="27" fillId="26" borderId="71" xfId="0" applyFont="1" applyFill="1" applyBorder="1" applyAlignment="1">
      <alignment horizontal="left" wrapText="1"/>
    </xf>
    <xf numFmtId="0" fontId="27" fillId="29" borderId="48" xfId="0" applyFont="1" applyFill="1" applyBorder="1" applyAlignment="1">
      <alignment horizontal="center"/>
    </xf>
    <xf numFmtId="0" fontId="27" fillId="29" borderId="56" xfId="0" applyFont="1" applyFill="1" applyBorder="1" applyAlignment="1">
      <alignment horizontal="center"/>
    </xf>
    <xf numFmtId="0" fontId="27" fillId="29" borderId="54" xfId="0" applyFont="1" applyFill="1" applyBorder="1" applyAlignment="1">
      <alignment horizontal="center"/>
    </xf>
    <xf numFmtId="0" fontId="0" fillId="23" borderId="21" xfId="0" applyFill="1" applyBorder="1" applyAlignment="1">
      <alignment wrapText="1"/>
    </xf>
    <xf numFmtId="0" fontId="0" fillId="23" borderId="10" xfId="0" applyFont="1" applyFill="1" applyBorder="1" applyAlignment="1">
      <alignment wrapText="1"/>
    </xf>
    <xf numFmtId="0" fontId="0" fillId="23" borderId="22" xfId="0" applyFont="1" applyFill="1" applyBorder="1" applyAlignment="1">
      <alignment wrapText="1"/>
    </xf>
    <xf numFmtId="0" fontId="19" fillId="4" borderId="61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1" fillId="7" borderId="38" xfId="0" applyFont="1" applyFill="1" applyBorder="1" applyAlignment="1">
      <alignment wrapText="1"/>
    </xf>
    <xf numFmtId="0" fontId="21" fillId="7" borderId="39" xfId="0" applyFont="1" applyFill="1" applyBorder="1" applyAlignment="1">
      <alignment wrapText="1"/>
    </xf>
    <xf numFmtId="0" fontId="21" fillId="7" borderId="4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9" fillId="30" borderId="61" xfId="0" applyFont="1" applyFill="1" applyBorder="1" applyAlignment="1">
      <alignment horizontal="center" vertical="center" wrapText="1"/>
    </xf>
    <xf numFmtId="0" fontId="19" fillId="30" borderId="72" xfId="0" applyFont="1" applyFill="1" applyBorder="1" applyAlignment="1">
      <alignment horizontal="center" vertical="center" wrapText="1"/>
    </xf>
    <xf numFmtId="0" fontId="19" fillId="30" borderId="43" xfId="0" applyFont="1" applyFill="1" applyBorder="1" applyAlignment="1">
      <alignment horizontal="center" vertical="center" wrapText="1"/>
    </xf>
    <xf numFmtId="0" fontId="0" fillId="23" borderId="21" xfId="0" applyFont="1" applyFill="1" applyBorder="1" applyAlignment="1">
      <alignment wrapText="1"/>
    </xf>
    <xf numFmtId="0" fontId="19" fillId="4" borderId="73" xfId="0" applyFont="1" applyFill="1" applyBorder="1" applyAlignment="1">
      <alignment horizontal="center" wrapText="1"/>
    </xf>
    <xf numFmtId="0" fontId="19" fillId="4" borderId="74" xfId="0" applyFont="1" applyFill="1" applyBorder="1" applyAlignment="1">
      <alignment horizontal="center" wrapText="1"/>
    </xf>
    <xf numFmtId="0" fontId="19" fillId="4" borderId="75" xfId="0" applyFont="1" applyFill="1" applyBorder="1" applyAlignment="1">
      <alignment horizontal="center" wrapText="1"/>
    </xf>
    <xf numFmtId="0" fontId="19" fillId="4" borderId="44" xfId="0" applyFont="1" applyFill="1" applyBorder="1" applyAlignment="1">
      <alignment horizontal="center" vertical="center" wrapText="1"/>
    </xf>
    <xf numFmtId="0" fontId="19" fillId="31" borderId="61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 vertical="center" wrapText="1"/>
    </xf>
    <xf numFmtId="0" fontId="18" fillId="0" borderId="57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8" fillId="0" borderId="64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Layout" workbookViewId="0" topLeftCell="A1">
      <selection activeCell="G4" sqref="G4"/>
    </sheetView>
  </sheetViews>
  <sheetFormatPr defaultColWidth="9.140625" defaultRowHeight="12.75"/>
  <cols>
    <col min="1" max="1" width="9.421875" style="0" customWidth="1"/>
    <col min="2" max="2" width="12.00390625" style="0" customWidth="1"/>
    <col min="3" max="3" width="21.8515625" style="0" customWidth="1"/>
    <col min="4" max="4" width="16.8515625" style="0" customWidth="1"/>
    <col min="5" max="5" width="11.28125" style="0" customWidth="1"/>
    <col min="6" max="6" width="11.7109375" style="0" customWidth="1"/>
    <col min="7" max="7" width="10.8515625" style="0" customWidth="1"/>
    <col min="8" max="8" width="11.28125" style="0" customWidth="1"/>
    <col min="9" max="9" width="7.57421875" style="0" customWidth="1"/>
    <col min="10" max="10" width="6.8515625" style="0" bestFit="1" customWidth="1"/>
    <col min="11" max="11" width="8.00390625" style="0" customWidth="1"/>
  </cols>
  <sheetData>
    <row r="1" spans="1:11" ht="13.5" customHeight="1" thickBot="1">
      <c r="A1" s="164" t="s">
        <v>9</v>
      </c>
      <c r="B1" s="165"/>
      <c r="C1" s="166"/>
      <c r="D1" s="151" t="s">
        <v>10</v>
      </c>
      <c r="E1" s="168" t="s">
        <v>62</v>
      </c>
      <c r="F1" s="151" t="s">
        <v>44</v>
      </c>
      <c r="G1" s="153" t="s">
        <v>17</v>
      </c>
      <c r="H1" s="153"/>
      <c r="I1" s="153"/>
      <c r="J1" s="153"/>
      <c r="K1" s="154"/>
    </row>
    <row r="2" spans="1:11" ht="34.5" thickBot="1">
      <c r="A2" s="35" t="s">
        <v>25</v>
      </c>
      <c r="B2" s="13" t="s">
        <v>11</v>
      </c>
      <c r="C2" s="14" t="s">
        <v>12</v>
      </c>
      <c r="D2" s="167"/>
      <c r="E2" s="169"/>
      <c r="F2" s="152"/>
      <c r="G2" s="18" t="s">
        <v>18</v>
      </c>
      <c r="H2" s="13" t="s">
        <v>19</v>
      </c>
      <c r="I2" s="13" t="s">
        <v>20</v>
      </c>
      <c r="J2" s="14" t="s">
        <v>22</v>
      </c>
      <c r="K2" s="14" t="s">
        <v>21</v>
      </c>
    </row>
    <row r="3" spans="1:11" ht="13.5" thickBot="1">
      <c r="A3" s="15" t="s">
        <v>13</v>
      </c>
      <c r="B3" s="16" t="s">
        <v>0</v>
      </c>
      <c r="C3" s="17" t="s">
        <v>1</v>
      </c>
      <c r="D3" s="32" t="s">
        <v>14</v>
      </c>
      <c r="E3" s="17" t="s">
        <v>2</v>
      </c>
      <c r="F3" s="32" t="s">
        <v>3</v>
      </c>
      <c r="G3" s="17" t="s">
        <v>4</v>
      </c>
      <c r="H3" s="32" t="s">
        <v>5</v>
      </c>
      <c r="I3" s="17" t="s">
        <v>6</v>
      </c>
      <c r="J3" s="32" t="s">
        <v>7</v>
      </c>
      <c r="K3" s="17" t="s">
        <v>8</v>
      </c>
    </row>
    <row r="4" spans="1:11" s="4" customFormat="1" ht="12.75">
      <c r="A4" s="21" t="s">
        <v>46</v>
      </c>
      <c r="B4" s="113"/>
      <c r="C4" s="112"/>
      <c r="D4" s="139" t="s">
        <v>75</v>
      </c>
      <c r="E4" s="122"/>
      <c r="F4" s="122"/>
      <c r="G4" s="30">
        <v>43435</v>
      </c>
      <c r="H4" s="5">
        <v>43465</v>
      </c>
      <c r="I4" s="6">
        <f aca="true" t="shared" si="0" ref="I4:I33">H4-G4+1</f>
        <v>31</v>
      </c>
      <c r="J4" s="7"/>
      <c r="K4" s="26"/>
    </row>
    <row r="5" spans="1:11" s="4" customFormat="1" ht="12.75">
      <c r="A5" s="27" t="s">
        <v>46</v>
      </c>
      <c r="B5" s="114"/>
      <c r="C5" s="110"/>
      <c r="D5" s="139" t="s">
        <v>75</v>
      </c>
      <c r="E5" s="123"/>
      <c r="F5" s="123"/>
      <c r="G5" s="30">
        <v>43435</v>
      </c>
      <c r="H5" s="5">
        <v>43465</v>
      </c>
      <c r="I5" s="37">
        <f t="shared" si="0"/>
        <v>31</v>
      </c>
      <c r="J5" s="38"/>
      <c r="K5" s="39"/>
    </row>
    <row r="6" spans="1:11" s="4" customFormat="1" ht="12.75">
      <c r="A6" s="25" t="s">
        <v>46</v>
      </c>
      <c r="B6" s="114"/>
      <c r="C6" s="110"/>
      <c r="D6" s="139" t="s">
        <v>75</v>
      </c>
      <c r="E6" s="123"/>
      <c r="F6" s="123"/>
      <c r="G6" s="30">
        <v>43435</v>
      </c>
      <c r="H6" s="5">
        <v>43465</v>
      </c>
      <c r="I6" s="6">
        <f t="shared" si="0"/>
        <v>31</v>
      </c>
      <c r="J6" s="7"/>
      <c r="K6" s="26"/>
    </row>
    <row r="7" spans="1:11" s="4" customFormat="1" ht="12.75">
      <c r="A7" s="27" t="s">
        <v>46</v>
      </c>
      <c r="B7" s="114"/>
      <c r="C7" s="110"/>
      <c r="D7" s="139" t="s">
        <v>75</v>
      </c>
      <c r="E7" s="123"/>
      <c r="F7" s="123"/>
      <c r="G7" s="30">
        <v>43435</v>
      </c>
      <c r="H7" s="5">
        <v>43465</v>
      </c>
      <c r="I7" s="6">
        <f t="shared" si="0"/>
        <v>31</v>
      </c>
      <c r="J7" s="7"/>
      <c r="K7" s="26"/>
    </row>
    <row r="8" spans="1:11" s="4" customFormat="1" ht="12.75">
      <c r="A8" s="27" t="s">
        <v>46</v>
      </c>
      <c r="B8" s="114"/>
      <c r="C8" s="110"/>
      <c r="D8" s="138" t="s">
        <v>76</v>
      </c>
      <c r="E8" s="123"/>
      <c r="F8" s="123"/>
      <c r="G8" s="30">
        <v>43435</v>
      </c>
      <c r="H8" s="5">
        <v>43465</v>
      </c>
      <c r="I8" s="37">
        <f t="shared" si="0"/>
        <v>31</v>
      </c>
      <c r="J8" s="38"/>
      <c r="K8" s="39"/>
    </row>
    <row r="9" spans="1:11" s="4" customFormat="1" ht="12.75">
      <c r="A9" s="25" t="s">
        <v>46</v>
      </c>
      <c r="B9" s="114"/>
      <c r="C9" s="110"/>
      <c r="D9" s="138" t="s">
        <v>76</v>
      </c>
      <c r="E9" s="123"/>
      <c r="F9" s="123"/>
      <c r="G9" s="30">
        <v>43435</v>
      </c>
      <c r="H9" s="5">
        <v>43465</v>
      </c>
      <c r="I9" s="6">
        <f t="shared" si="0"/>
        <v>31</v>
      </c>
      <c r="J9" s="7"/>
      <c r="K9" s="26"/>
    </row>
    <row r="10" spans="1:11" s="4" customFormat="1" ht="12.75">
      <c r="A10" s="27" t="s">
        <v>46</v>
      </c>
      <c r="B10" s="114"/>
      <c r="C10" s="110"/>
      <c r="D10" s="138" t="s">
        <v>76</v>
      </c>
      <c r="E10" s="123"/>
      <c r="F10" s="123"/>
      <c r="G10" s="30">
        <v>43435</v>
      </c>
      <c r="H10" s="5">
        <v>43465</v>
      </c>
      <c r="I10" s="6">
        <f t="shared" si="0"/>
        <v>31</v>
      </c>
      <c r="J10" s="7"/>
      <c r="K10" s="26"/>
    </row>
    <row r="11" spans="1:11" s="4" customFormat="1" ht="12.75">
      <c r="A11" s="27" t="s">
        <v>46</v>
      </c>
      <c r="B11" s="114"/>
      <c r="C11" s="110"/>
      <c r="D11" s="138" t="s">
        <v>76</v>
      </c>
      <c r="E11" s="123"/>
      <c r="F11" s="123"/>
      <c r="G11" s="30">
        <v>43435</v>
      </c>
      <c r="H11" s="5">
        <v>43465</v>
      </c>
      <c r="I11" s="6">
        <f t="shared" si="0"/>
        <v>31</v>
      </c>
      <c r="J11" s="7"/>
      <c r="K11" s="26"/>
    </row>
    <row r="12" spans="1:11" s="4" customFormat="1" ht="12.75">
      <c r="A12" s="27" t="s">
        <v>46</v>
      </c>
      <c r="B12" s="114"/>
      <c r="C12" s="110"/>
      <c r="D12" s="138" t="s">
        <v>76</v>
      </c>
      <c r="E12" s="123"/>
      <c r="F12" s="123"/>
      <c r="G12" s="30">
        <v>43435</v>
      </c>
      <c r="H12" s="5">
        <v>43465</v>
      </c>
      <c r="I12" s="37">
        <f t="shared" si="0"/>
        <v>31</v>
      </c>
      <c r="J12" s="38"/>
      <c r="K12" s="39"/>
    </row>
    <row r="13" spans="1:11" s="4" customFormat="1" ht="12.75">
      <c r="A13" s="25" t="s">
        <v>46</v>
      </c>
      <c r="B13" s="114"/>
      <c r="C13" s="110"/>
      <c r="D13" s="138" t="s">
        <v>76</v>
      </c>
      <c r="E13" s="123"/>
      <c r="F13" s="123"/>
      <c r="G13" s="30">
        <v>43435</v>
      </c>
      <c r="H13" s="5">
        <v>43465</v>
      </c>
      <c r="I13" s="6">
        <f t="shared" si="0"/>
        <v>31</v>
      </c>
      <c r="J13" s="7"/>
      <c r="K13" s="26"/>
    </row>
    <row r="14" spans="1:11" s="4" customFormat="1" ht="12.75">
      <c r="A14" s="27" t="s">
        <v>46</v>
      </c>
      <c r="B14" s="114"/>
      <c r="C14" s="110"/>
      <c r="D14" s="138" t="s">
        <v>76</v>
      </c>
      <c r="E14" s="123"/>
      <c r="F14" s="123"/>
      <c r="G14" s="30">
        <v>43435</v>
      </c>
      <c r="H14" s="5">
        <v>43465</v>
      </c>
      <c r="I14" s="6">
        <f t="shared" si="0"/>
        <v>31</v>
      </c>
      <c r="J14" s="7"/>
      <c r="K14" s="26"/>
    </row>
    <row r="15" spans="1:11" s="4" customFormat="1" ht="12.75">
      <c r="A15" s="27" t="s">
        <v>46</v>
      </c>
      <c r="B15" s="115"/>
      <c r="C15" s="95"/>
      <c r="D15" s="138" t="s">
        <v>76</v>
      </c>
      <c r="E15" s="124"/>
      <c r="F15" s="124"/>
      <c r="G15" s="30">
        <v>43435</v>
      </c>
      <c r="H15" s="5">
        <v>43465</v>
      </c>
      <c r="I15" s="37">
        <f t="shared" si="0"/>
        <v>31</v>
      </c>
      <c r="J15" s="38"/>
      <c r="K15" s="39"/>
    </row>
    <row r="16" spans="1:11" s="4" customFormat="1" ht="12.75">
      <c r="A16" s="25" t="s">
        <v>46</v>
      </c>
      <c r="B16" s="114"/>
      <c r="C16" s="110"/>
      <c r="D16" s="139" t="s">
        <v>75</v>
      </c>
      <c r="E16" s="96"/>
      <c r="F16" s="96"/>
      <c r="G16" s="30">
        <v>43435</v>
      </c>
      <c r="H16" s="5">
        <v>43465</v>
      </c>
      <c r="I16" s="6">
        <f t="shared" si="0"/>
        <v>31</v>
      </c>
      <c r="J16" s="7"/>
      <c r="K16" s="26"/>
    </row>
    <row r="17" spans="1:11" s="4" customFormat="1" ht="12.75">
      <c r="A17" s="27" t="s">
        <v>46</v>
      </c>
      <c r="B17" s="114"/>
      <c r="C17" s="110"/>
      <c r="D17" s="139" t="s">
        <v>75</v>
      </c>
      <c r="E17" s="123"/>
      <c r="F17" s="123"/>
      <c r="G17" s="30">
        <v>43435</v>
      </c>
      <c r="H17" s="5">
        <v>43465</v>
      </c>
      <c r="I17" s="6">
        <f t="shared" si="0"/>
        <v>31</v>
      </c>
      <c r="J17" s="7"/>
      <c r="K17" s="26"/>
    </row>
    <row r="18" spans="1:11" s="4" customFormat="1" ht="12.75">
      <c r="A18" s="25" t="s">
        <v>46</v>
      </c>
      <c r="B18" s="115"/>
      <c r="C18" s="95"/>
      <c r="D18" s="139" t="s">
        <v>75</v>
      </c>
      <c r="E18" s="125"/>
      <c r="F18" s="125"/>
      <c r="G18" s="30">
        <v>43435</v>
      </c>
      <c r="H18" s="5">
        <v>43465</v>
      </c>
      <c r="I18" s="6">
        <f t="shared" si="0"/>
        <v>31</v>
      </c>
      <c r="J18" s="7"/>
      <c r="K18" s="26"/>
    </row>
    <row r="19" spans="1:11" s="4" customFormat="1" ht="12.75">
      <c r="A19" s="25" t="s">
        <v>46</v>
      </c>
      <c r="B19" s="115"/>
      <c r="C19" s="95"/>
      <c r="D19" s="139" t="s">
        <v>75</v>
      </c>
      <c r="E19" s="125"/>
      <c r="F19" s="125"/>
      <c r="G19" s="30">
        <v>43435</v>
      </c>
      <c r="H19" s="5">
        <v>43465</v>
      </c>
      <c r="I19" s="6">
        <f t="shared" si="0"/>
        <v>31</v>
      </c>
      <c r="J19" s="7"/>
      <c r="K19" s="26"/>
    </row>
    <row r="20" spans="1:11" s="4" customFormat="1" ht="12.75">
      <c r="A20" s="27" t="s">
        <v>46</v>
      </c>
      <c r="B20" s="116"/>
      <c r="C20" s="95"/>
      <c r="D20" s="139" t="s">
        <v>75</v>
      </c>
      <c r="E20" s="125"/>
      <c r="F20" s="125"/>
      <c r="G20" s="30">
        <v>43435</v>
      </c>
      <c r="H20" s="5">
        <v>43465</v>
      </c>
      <c r="I20" s="37">
        <f t="shared" si="0"/>
        <v>31</v>
      </c>
      <c r="J20" s="38"/>
      <c r="K20" s="39"/>
    </row>
    <row r="21" spans="1:11" s="4" customFormat="1" ht="12.75">
      <c r="A21" s="25" t="s">
        <v>46</v>
      </c>
      <c r="B21" s="114"/>
      <c r="C21" s="110"/>
      <c r="D21" s="139" t="s">
        <v>75</v>
      </c>
      <c r="E21" s="96"/>
      <c r="F21" s="96"/>
      <c r="G21" s="30">
        <v>43435</v>
      </c>
      <c r="H21" s="5">
        <v>43465</v>
      </c>
      <c r="I21" s="6">
        <f t="shared" si="0"/>
        <v>31</v>
      </c>
      <c r="J21" s="7"/>
      <c r="K21" s="26"/>
    </row>
    <row r="22" spans="1:11" s="4" customFormat="1" ht="12.75">
      <c r="A22" s="27" t="s">
        <v>46</v>
      </c>
      <c r="B22" s="114"/>
      <c r="C22" s="110"/>
      <c r="D22" s="139" t="s">
        <v>75</v>
      </c>
      <c r="E22" s="123"/>
      <c r="F22" s="123"/>
      <c r="G22" s="30">
        <v>43435</v>
      </c>
      <c r="H22" s="5">
        <v>43465</v>
      </c>
      <c r="I22" s="6">
        <f t="shared" si="0"/>
        <v>31</v>
      </c>
      <c r="J22" s="7"/>
      <c r="K22" s="26"/>
    </row>
    <row r="23" spans="1:11" s="4" customFormat="1" ht="12.75">
      <c r="A23" s="27" t="s">
        <v>46</v>
      </c>
      <c r="B23" s="114"/>
      <c r="C23" s="110"/>
      <c r="D23" s="139" t="s">
        <v>75</v>
      </c>
      <c r="E23" s="96"/>
      <c r="F23" s="96"/>
      <c r="G23" s="30">
        <v>43435</v>
      </c>
      <c r="H23" s="5">
        <v>43465</v>
      </c>
      <c r="I23" s="37">
        <f t="shared" si="0"/>
        <v>31</v>
      </c>
      <c r="J23" s="38"/>
      <c r="K23" s="39"/>
    </row>
    <row r="24" spans="1:11" s="4" customFormat="1" ht="12.75">
      <c r="A24" s="25" t="s">
        <v>46</v>
      </c>
      <c r="B24" s="114"/>
      <c r="C24" s="110"/>
      <c r="D24" s="139" t="s">
        <v>75</v>
      </c>
      <c r="E24" s="96"/>
      <c r="F24" s="96"/>
      <c r="G24" s="30">
        <v>43435</v>
      </c>
      <c r="H24" s="5">
        <v>43465</v>
      </c>
      <c r="I24" s="6">
        <f t="shared" si="0"/>
        <v>31</v>
      </c>
      <c r="J24" s="7"/>
      <c r="K24" s="26"/>
    </row>
    <row r="25" spans="1:11" s="4" customFormat="1" ht="12.75">
      <c r="A25" s="27" t="s">
        <v>46</v>
      </c>
      <c r="B25" s="114"/>
      <c r="C25" s="110"/>
      <c r="D25" s="139" t="s">
        <v>75</v>
      </c>
      <c r="E25" s="96"/>
      <c r="F25" s="96"/>
      <c r="G25" s="30">
        <v>43435</v>
      </c>
      <c r="H25" s="5">
        <v>43465</v>
      </c>
      <c r="I25" s="6">
        <f t="shared" si="0"/>
        <v>31</v>
      </c>
      <c r="J25" s="7"/>
      <c r="K25" s="26"/>
    </row>
    <row r="26" spans="1:11" s="4" customFormat="1" ht="12.75">
      <c r="A26" s="27" t="s">
        <v>46</v>
      </c>
      <c r="B26" s="117"/>
      <c r="C26" s="101"/>
      <c r="D26" s="139" t="s">
        <v>75</v>
      </c>
      <c r="E26" s="124"/>
      <c r="F26" s="124"/>
      <c r="G26" s="30">
        <v>43435</v>
      </c>
      <c r="H26" s="5">
        <v>43465</v>
      </c>
      <c r="I26" s="6">
        <f t="shared" si="0"/>
        <v>31</v>
      </c>
      <c r="J26" s="7"/>
      <c r="K26" s="26"/>
    </row>
    <row r="27" spans="1:11" s="4" customFormat="1" ht="12.75">
      <c r="A27" s="27" t="s">
        <v>46</v>
      </c>
      <c r="B27" s="118"/>
      <c r="C27" s="108"/>
      <c r="D27" s="139" t="s">
        <v>77</v>
      </c>
      <c r="E27" s="124"/>
      <c r="F27" s="124"/>
      <c r="G27" s="30">
        <v>43435</v>
      </c>
      <c r="H27" s="5">
        <v>43465</v>
      </c>
      <c r="I27" s="37">
        <f t="shared" si="0"/>
        <v>31</v>
      </c>
      <c r="J27" s="38"/>
      <c r="K27" s="39"/>
    </row>
    <row r="28" spans="1:11" s="4" customFormat="1" ht="12.75">
      <c r="A28" s="25" t="s">
        <v>46</v>
      </c>
      <c r="B28" s="118"/>
      <c r="C28" s="108"/>
      <c r="D28" s="139" t="s">
        <v>77</v>
      </c>
      <c r="E28" s="126"/>
      <c r="F28" s="126"/>
      <c r="G28" s="30">
        <v>43435</v>
      </c>
      <c r="H28" s="5">
        <v>43465</v>
      </c>
      <c r="I28" s="6">
        <f t="shared" si="0"/>
        <v>31</v>
      </c>
      <c r="J28" s="7"/>
      <c r="K28" s="26"/>
    </row>
    <row r="29" spans="1:11" s="4" customFormat="1" ht="12.75">
      <c r="A29" s="27" t="s">
        <v>46</v>
      </c>
      <c r="B29" s="118"/>
      <c r="C29" s="108"/>
      <c r="D29" s="139" t="s">
        <v>77</v>
      </c>
      <c r="E29" s="126"/>
      <c r="F29" s="126"/>
      <c r="G29" s="30">
        <v>43435</v>
      </c>
      <c r="H29" s="5">
        <v>43465</v>
      </c>
      <c r="I29" s="6">
        <f t="shared" si="0"/>
        <v>31</v>
      </c>
      <c r="J29" s="7"/>
      <c r="K29" s="26"/>
    </row>
    <row r="30" spans="1:11" s="4" customFormat="1" ht="12.75">
      <c r="A30" s="27" t="s">
        <v>46</v>
      </c>
      <c r="B30" s="118"/>
      <c r="C30" s="108"/>
      <c r="D30" s="139" t="s">
        <v>77</v>
      </c>
      <c r="E30" s="126"/>
      <c r="F30" s="126"/>
      <c r="G30" s="30">
        <v>43435</v>
      </c>
      <c r="H30" s="5">
        <v>43465</v>
      </c>
      <c r="I30" s="37">
        <f t="shared" si="0"/>
        <v>31</v>
      </c>
      <c r="J30" s="38"/>
      <c r="K30" s="39"/>
    </row>
    <row r="31" spans="1:11" s="4" customFormat="1" ht="12.75">
      <c r="A31" s="25" t="s">
        <v>46</v>
      </c>
      <c r="B31" s="118"/>
      <c r="C31" s="108"/>
      <c r="D31" s="139" t="s">
        <v>77</v>
      </c>
      <c r="E31" s="126"/>
      <c r="F31" s="126"/>
      <c r="G31" s="30">
        <v>43435</v>
      </c>
      <c r="H31" s="5">
        <v>43465</v>
      </c>
      <c r="I31" s="6">
        <f t="shared" si="0"/>
        <v>31</v>
      </c>
      <c r="J31" s="7"/>
      <c r="K31" s="26"/>
    </row>
    <row r="32" spans="1:11" s="4" customFormat="1" ht="12.75">
      <c r="A32" s="27" t="s">
        <v>46</v>
      </c>
      <c r="B32" s="118"/>
      <c r="C32" s="108"/>
      <c r="D32" s="139" t="s">
        <v>77</v>
      </c>
      <c r="E32" s="126"/>
      <c r="F32" s="126"/>
      <c r="G32" s="30">
        <v>43435</v>
      </c>
      <c r="H32" s="5">
        <v>43465</v>
      </c>
      <c r="I32" s="6">
        <f t="shared" si="0"/>
        <v>31</v>
      </c>
      <c r="J32" s="7"/>
      <c r="K32" s="26"/>
    </row>
    <row r="33" spans="1:11" s="4" customFormat="1" ht="12.75">
      <c r="A33" s="25" t="s">
        <v>46</v>
      </c>
      <c r="B33" s="115"/>
      <c r="C33" s="108"/>
      <c r="D33" s="139" t="s">
        <v>77</v>
      </c>
      <c r="E33" s="127"/>
      <c r="F33" s="127"/>
      <c r="G33" s="30">
        <v>43435</v>
      </c>
      <c r="H33" s="5">
        <v>43465</v>
      </c>
      <c r="I33" s="6">
        <f t="shared" si="0"/>
        <v>31</v>
      </c>
      <c r="J33" s="7"/>
      <c r="K33" s="26"/>
    </row>
    <row r="34" spans="1:11" s="4" customFormat="1" ht="13.5" customHeight="1">
      <c r="A34" s="148" t="s">
        <v>50</v>
      </c>
      <c r="B34" s="149"/>
      <c r="C34" s="150"/>
      <c r="D34" s="33"/>
      <c r="E34" s="134">
        <f>SUM(E4:E33)</f>
        <v>0</v>
      </c>
      <c r="F34" s="134">
        <f>SUM(F4:F33)</f>
        <v>0</v>
      </c>
      <c r="G34" s="31"/>
      <c r="H34" s="7"/>
      <c r="I34" s="8">
        <f>SUM(I4:I33)</f>
        <v>930</v>
      </c>
      <c r="J34" s="9">
        <f>I34/$A$68</f>
        <v>30</v>
      </c>
      <c r="K34" s="28">
        <f>COUNTIF(A4:A33,"F 10")</f>
        <v>30</v>
      </c>
    </row>
    <row r="35" spans="1:11" s="11" customFormat="1" ht="12.75">
      <c r="A35" s="29" t="s">
        <v>49</v>
      </c>
      <c r="B35" s="119"/>
      <c r="C35" s="109"/>
      <c r="D35" s="139" t="s">
        <v>75</v>
      </c>
      <c r="E35" s="133"/>
      <c r="F35" s="133"/>
      <c r="G35" s="30">
        <v>43435</v>
      </c>
      <c r="H35" s="5">
        <v>43465</v>
      </c>
      <c r="I35" s="6">
        <f aca="true" t="shared" si="1" ref="I35:I44">H35-G35+1</f>
        <v>31</v>
      </c>
      <c r="J35" s="7"/>
      <c r="K35" s="26"/>
    </row>
    <row r="36" spans="1:11" s="11" customFormat="1" ht="12.75">
      <c r="A36" s="29" t="s">
        <v>49</v>
      </c>
      <c r="B36" s="119"/>
      <c r="C36" s="110"/>
      <c r="D36" s="139" t="s">
        <v>75</v>
      </c>
      <c r="E36" s="123"/>
      <c r="F36" s="123"/>
      <c r="G36" s="30">
        <v>43435</v>
      </c>
      <c r="H36" s="5">
        <v>43465</v>
      </c>
      <c r="I36" s="6">
        <f t="shared" si="1"/>
        <v>31</v>
      </c>
      <c r="J36" s="7"/>
      <c r="K36" s="26"/>
    </row>
    <row r="37" spans="1:11" s="11" customFormat="1" ht="12.75">
      <c r="A37" s="29" t="s">
        <v>49</v>
      </c>
      <c r="B37" s="119"/>
      <c r="C37" s="110"/>
      <c r="D37" s="138" t="s">
        <v>76</v>
      </c>
      <c r="E37" s="123"/>
      <c r="F37" s="123"/>
      <c r="G37" s="30">
        <v>43435</v>
      </c>
      <c r="H37" s="5">
        <v>43465</v>
      </c>
      <c r="I37" s="6">
        <f t="shared" si="1"/>
        <v>31</v>
      </c>
      <c r="J37" s="7"/>
      <c r="K37" s="26"/>
    </row>
    <row r="38" spans="1:11" s="11" customFormat="1" ht="12.75">
      <c r="A38" s="29" t="s">
        <v>49</v>
      </c>
      <c r="B38" s="10"/>
      <c r="C38" s="111"/>
      <c r="D38" s="139" t="s">
        <v>75</v>
      </c>
      <c r="E38" s="124"/>
      <c r="F38" s="124"/>
      <c r="G38" s="30">
        <v>43435</v>
      </c>
      <c r="H38" s="5">
        <v>43465</v>
      </c>
      <c r="I38" s="6">
        <f t="shared" si="1"/>
        <v>31</v>
      </c>
      <c r="J38" s="7"/>
      <c r="K38" s="26"/>
    </row>
    <row r="39" spans="1:11" s="11" customFormat="1" ht="12.75">
      <c r="A39" s="29" t="s">
        <v>49</v>
      </c>
      <c r="B39" s="104"/>
      <c r="C39" s="95"/>
      <c r="D39" s="138" t="s">
        <v>76</v>
      </c>
      <c r="E39" s="124"/>
      <c r="F39" s="124"/>
      <c r="G39" s="30">
        <v>43435</v>
      </c>
      <c r="H39" s="5">
        <v>43465</v>
      </c>
      <c r="I39" s="6">
        <f t="shared" si="1"/>
        <v>31</v>
      </c>
      <c r="J39" s="7"/>
      <c r="K39" s="26"/>
    </row>
    <row r="40" spans="1:11" s="11" customFormat="1" ht="12.75">
      <c r="A40" s="29" t="s">
        <v>49</v>
      </c>
      <c r="B40" s="104"/>
      <c r="C40" s="95"/>
      <c r="D40" s="139" t="s">
        <v>77</v>
      </c>
      <c r="E40" s="124"/>
      <c r="F40" s="124"/>
      <c r="G40" s="30">
        <v>43435</v>
      </c>
      <c r="H40" s="5">
        <v>43465</v>
      </c>
      <c r="I40" s="6">
        <f t="shared" si="1"/>
        <v>31</v>
      </c>
      <c r="J40" s="7"/>
      <c r="K40" s="26"/>
    </row>
    <row r="41" spans="1:11" s="11" customFormat="1" ht="12.75">
      <c r="A41" s="29" t="s">
        <v>49</v>
      </c>
      <c r="B41" s="119"/>
      <c r="C41" s="110"/>
      <c r="D41" s="139" t="s">
        <v>77</v>
      </c>
      <c r="E41" s="123"/>
      <c r="F41" s="123"/>
      <c r="G41" s="30">
        <v>43435</v>
      </c>
      <c r="H41" s="5">
        <v>43465</v>
      </c>
      <c r="I41" s="6">
        <f t="shared" si="1"/>
        <v>31</v>
      </c>
      <c r="J41" s="7"/>
      <c r="K41" s="26"/>
    </row>
    <row r="42" spans="1:11" s="11" customFormat="1" ht="12.75">
      <c r="A42" s="29" t="s">
        <v>49</v>
      </c>
      <c r="B42" s="104"/>
      <c r="C42" s="95"/>
      <c r="D42" s="139" t="s">
        <v>77</v>
      </c>
      <c r="E42" s="124"/>
      <c r="F42" s="124"/>
      <c r="G42" s="30">
        <v>43435</v>
      </c>
      <c r="H42" s="5">
        <v>43465</v>
      </c>
      <c r="I42" s="6">
        <f t="shared" si="1"/>
        <v>31</v>
      </c>
      <c r="J42" s="7"/>
      <c r="K42" s="26"/>
    </row>
    <row r="43" spans="1:11" s="11" customFormat="1" ht="12.75">
      <c r="A43" s="29" t="s">
        <v>49</v>
      </c>
      <c r="B43" s="119"/>
      <c r="C43" s="110"/>
      <c r="D43" s="139" t="s">
        <v>77</v>
      </c>
      <c r="E43" s="96"/>
      <c r="F43" s="96"/>
      <c r="G43" s="30">
        <v>43435</v>
      </c>
      <c r="H43" s="5">
        <v>43465</v>
      </c>
      <c r="I43" s="6">
        <f t="shared" si="1"/>
        <v>31</v>
      </c>
      <c r="J43" s="7"/>
      <c r="K43" s="26"/>
    </row>
    <row r="44" spans="1:11" s="11" customFormat="1" ht="12.75">
      <c r="A44" s="29" t="s">
        <v>49</v>
      </c>
      <c r="B44" s="120"/>
      <c r="C44" s="101"/>
      <c r="D44" s="139" t="s">
        <v>77</v>
      </c>
      <c r="E44" s="128"/>
      <c r="F44" s="128"/>
      <c r="G44" s="30">
        <v>43435</v>
      </c>
      <c r="H44" s="5">
        <v>43465</v>
      </c>
      <c r="I44" s="6">
        <f t="shared" si="1"/>
        <v>31</v>
      </c>
      <c r="J44" s="7"/>
      <c r="K44" s="26"/>
    </row>
    <row r="45" spans="1:11" s="4" customFormat="1" ht="13.5" customHeight="1">
      <c r="A45" s="163" t="s">
        <v>51</v>
      </c>
      <c r="B45" s="149"/>
      <c r="C45" s="150"/>
      <c r="D45" s="33"/>
      <c r="E45" s="90">
        <f>SUM(E35:E44)</f>
        <v>0</v>
      </c>
      <c r="F45" s="90">
        <f>SUM(F35:F44)</f>
        <v>0</v>
      </c>
      <c r="G45" s="31"/>
      <c r="H45" s="7"/>
      <c r="I45" s="8">
        <f>SUM(I35:I44)</f>
        <v>310</v>
      </c>
      <c r="J45" s="9">
        <f>I45/$A$68</f>
        <v>10</v>
      </c>
      <c r="K45" s="28">
        <f>COUNTIF(A35:A44,"F 13")</f>
        <v>10</v>
      </c>
    </row>
    <row r="46" spans="1:11" s="11" customFormat="1" ht="12.75">
      <c r="A46" s="29" t="s">
        <v>63</v>
      </c>
      <c r="B46" s="104"/>
      <c r="C46" s="108"/>
      <c r="D46" s="138" t="s">
        <v>76</v>
      </c>
      <c r="E46" s="126"/>
      <c r="F46" s="126"/>
      <c r="G46" s="30">
        <v>43435</v>
      </c>
      <c r="H46" s="5">
        <v>43465</v>
      </c>
      <c r="I46" s="6">
        <f>H46-G46+1</f>
        <v>31</v>
      </c>
      <c r="J46" s="7"/>
      <c r="K46" s="26"/>
    </row>
    <row r="47" spans="1:11" s="4" customFormat="1" ht="13.5" customHeight="1">
      <c r="A47" s="163" t="s">
        <v>64</v>
      </c>
      <c r="B47" s="149"/>
      <c r="C47" s="150"/>
      <c r="D47" s="33"/>
      <c r="E47" s="90">
        <f>SUM(E46:E46)</f>
        <v>0</v>
      </c>
      <c r="F47" s="90">
        <f>SUM(F46:F46)</f>
        <v>0</v>
      </c>
      <c r="G47" s="31"/>
      <c r="H47" s="7"/>
      <c r="I47" s="8">
        <f>SUM(I46:I46)</f>
        <v>31</v>
      </c>
      <c r="J47" s="9">
        <f>I47/$A$68</f>
        <v>1</v>
      </c>
      <c r="K47" s="28">
        <f>COUNTIF(A46:A46,"F 17")</f>
        <v>1</v>
      </c>
    </row>
    <row r="48" spans="1:11" s="11" customFormat="1" ht="12.75">
      <c r="A48" s="29" t="s">
        <v>55</v>
      </c>
      <c r="B48" s="104"/>
      <c r="C48" s="108"/>
      <c r="D48" s="139" t="s">
        <v>75</v>
      </c>
      <c r="E48" s="126"/>
      <c r="F48" s="126"/>
      <c r="G48" s="30">
        <v>43435</v>
      </c>
      <c r="H48" s="5">
        <v>43465</v>
      </c>
      <c r="I48" s="6">
        <f>H48-G48+1</f>
        <v>31</v>
      </c>
      <c r="J48" s="7"/>
      <c r="K48" s="26"/>
    </row>
    <row r="49" spans="1:11" s="4" customFormat="1" ht="13.5" customHeight="1">
      <c r="A49" s="163" t="s">
        <v>56</v>
      </c>
      <c r="B49" s="149"/>
      <c r="C49" s="150"/>
      <c r="D49" s="94"/>
      <c r="E49" s="90">
        <f>SUM(E48:E48)</f>
        <v>0</v>
      </c>
      <c r="F49" s="90">
        <f>SUM(F48:F48)</f>
        <v>0</v>
      </c>
      <c r="G49" s="31"/>
      <c r="H49" s="7"/>
      <c r="I49" s="8">
        <f>SUM(I48:I48)</f>
        <v>31</v>
      </c>
      <c r="J49" s="9">
        <f>I49/$A$68</f>
        <v>1</v>
      </c>
      <c r="K49" s="28">
        <f>COUNTIF(A48:A48,"F 19")</f>
        <v>1</v>
      </c>
    </row>
    <row r="50" spans="1:11" s="4" customFormat="1" ht="15.75" thickBot="1">
      <c r="A50" s="143" t="s">
        <v>26</v>
      </c>
      <c r="B50" s="144"/>
      <c r="C50" s="144"/>
      <c r="D50" s="121"/>
      <c r="E50" s="91">
        <f>E34+E45+E47+E49</f>
        <v>0</v>
      </c>
      <c r="F50" s="91">
        <f>F34+F45+F47+F49</f>
        <v>0</v>
      </c>
      <c r="G50" s="44"/>
      <c r="H50" s="45"/>
      <c r="I50" s="43">
        <f>I34+I45+I47+I49</f>
        <v>1302</v>
      </c>
      <c r="J50" s="93">
        <f>J34+J45+J47+J49</f>
        <v>42</v>
      </c>
      <c r="K50" s="43">
        <f>K34+K45+K47+K49</f>
        <v>42</v>
      </c>
    </row>
    <row r="51" spans="1:11" s="4" customFormat="1" ht="15.75" thickBot="1">
      <c r="A51" s="145" t="s">
        <v>59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7"/>
    </row>
    <row r="52" spans="1:11" s="12" customFormat="1" ht="12.75">
      <c r="A52" s="136"/>
      <c r="B52" s="103"/>
      <c r="C52" s="107"/>
      <c r="D52" s="139"/>
      <c r="E52" s="105"/>
      <c r="F52" s="105"/>
      <c r="G52" s="30"/>
      <c r="H52" s="5"/>
      <c r="I52" s="22"/>
      <c r="J52" s="23"/>
      <c r="K52" s="24"/>
    </row>
    <row r="53" spans="1:11" ht="13.5" customHeight="1">
      <c r="A53" s="148"/>
      <c r="B53" s="149"/>
      <c r="C53" s="150"/>
      <c r="D53" s="41"/>
      <c r="E53" s="90">
        <f>E52</f>
        <v>0</v>
      </c>
      <c r="F53" s="90">
        <f>F52</f>
        <v>0</v>
      </c>
      <c r="G53" s="46"/>
      <c r="H53" s="7"/>
      <c r="I53" s="8">
        <f>I52</f>
        <v>0</v>
      </c>
      <c r="J53" s="40">
        <f>I53/$A$68</f>
        <v>0</v>
      </c>
      <c r="K53" s="28">
        <f>COUNTIF(A52:A52,"F 41")</f>
        <v>0</v>
      </c>
    </row>
    <row r="54" spans="1:11" s="12" customFormat="1" ht="12.75">
      <c r="A54" s="137" t="s">
        <v>74</v>
      </c>
      <c r="B54" s="10"/>
      <c r="C54" s="34"/>
      <c r="D54" s="139" t="s">
        <v>75</v>
      </c>
      <c r="E54" s="89"/>
      <c r="F54" s="89"/>
      <c r="G54" s="30">
        <v>43435</v>
      </c>
      <c r="H54" s="5">
        <v>43465</v>
      </c>
      <c r="I54" s="6">
        <f>H54-G54+1</f>
        <v>31</v>
      </c>
      <c r="J54" s="7"/>
      <c r="K54" s="7"/>
    </row>
    <row r="55" spans="1:11" ht="13.5" customHeight="1">
      <c r="A55" s="148"/>
      <c r="B55" s="149"/>
      <c r="C55" s="150"/>
      <c r="D55" s="94"/>
      <c r="E55" s="90">
        <f>E54</f>
        <v>0</v>
      </c>
      <c r="F55" s="90">
        <f>F54</f>
        <v>0</v>
      </c>
      <c r="G55" s="46"/>
      <c r="H55" s="7"/>
      <c r="I55" s="8">
        <f>I54</f>
        <v>31</v>
      </c>
      <c r="J55" s="40">
        <f>I55/$A$68</f>
        <v>1</v>
      </c>
      <c r="K55" s="28">
        <f>COUNTIF(A54:A54,"F 60")</f>
        <v>1</v>
      </c>
    </row>
    <row r="56" spans="1:11" s="12" customFormat="1" ht="12.75">
      <c r="A56" s="137" t="s">
        <v>73</v>
      </c>
      <c r="B56" s="104"/>
      <c r="C56" s="101"/>
      <c r="D56" s="139" t="s">
        <v>75</v>
      </c>
      <c r="E56" s="106"/>
      <c r="F56" s="106"/>
      <c r="G56" s="30">
        <v>43435</v>
      </c>
      <c r="H56" s="5">
        <v>43465</v>
      </c>
      <c r="I56" s="6">
        <f>H56-G56+1</f>
        <v>31</v>
      </c>
      <c r="J56" s="7"/>
      <c r="K56" s="7"/>
    </row>
    <row r="57" spans="1:11" ht="13.5" customHeight="1">
      <c r="A57" s="148"/>
      <c r="B57" s="149"/>
      <c r="C57" s="150"/>
      <c r="D57" s="41"/>
      <c r="E57" s="102">
        <f>SUM(E56:E56)</f>
        <v>0</v>
      </c>
      <c r="F57" s="102">
        <f>SUM(F56:F56)</f>
        <v>0</v>
      </c>
      <c r="G57" s="46"/>
      <c r="H57" s="7"/>
      <c r="I57" s="8">
        <f>SUM(I56:I56)</f>
        <v>31</v>
      </c>
      <c r="J57" s="40">
        <f>I57/$A$68</f>
        <v>1</v>
      </c>
      <c r="K57" s="28">
        <f>COUNTIF(A56:A56,"F 63")</f>
        <v>1</v>
      </c>
    </row>
    <row r="58" spans="1:11" ht="15.75" thickBot="1">
      <c r="A58" s="143" t="s">
        <v>26</v>
      </c>
      <c r="B58" s="144"/>
      <c r="C58" s="144"/>
      <c r="D58" s="42"/>
      <c r="E58" s="97">
        <f>E53+E57+E55</f>
        <v>0</v>
      </c>
      <c r="F58" s="97">
        <f>F53+F57+F55</f>
        <v>0</v>
      </c>
      <c r="G58" s="71"/>
      <c r="H58" s="45"/>
      <c r="I58" s="98">
        <f>I53+I57+I55</f>
        <v>62</v>
      </c>
      <c r="J58" s="99">
        <f>J53+J57+J55</f>
        <v>2</v>
      </c>
      <c r="K58" s="70">
        <f>K53+K57+K55</f>
        <v>2</v>
      </c>
    </row>
    <row r="59" spans="1:11" s="1" customFormat="1" ht="18.75" customHeight="1" thickBot="1">
      <c r="A59" s="156" t="s">
        <v>16</v>
      </c>
      <c r="B59" s="157"/>
      <c r="C59" s="158"/>
      <c r="D59" s="72"/>
      <c r="E59" s="73">
        <f>E50+E58</f>
        <v>0</v>
      </c>
      <c r="F59" s="74">
        <f>F50+F58</f>
        <v>0</v>
      </c>
      <c r="G59" s="74">
        <f>E59/60</f>
        <v>0</v>
      </c>
      <c r="H59" s="135">
        <f>G59/$B$68</f>
        <v>0</v>
      </c>
      <c r="I59" s="75">
        <f>SUM(I50,I58)</f>
        <v>1364</v>
      </c>
      <c r="J59" s="100">
        <f>SUM(J50+J58)</f>
        <v>44</v>
      </c>
      <c r="K59" s="76">
        <f>SUM(K50+K58)</f>
        <v>44</v>
      </c>
    </row>
    <row r="60" spans="1:10" s="1" customFormat="1" ht="12.75" customHeight="1">
      <c r="A60" s="159" t="s">
        <v>72</v>
      </c>
      <c r="B60" s="159"/>
      <c r="C60" s="159"/>
      <c r="D60" s="2"/>
      <c r="E60" s="2"/>
      <c r="F60" s="2"/>
      <c r="G60" t="s">
        <v>70</v>
      </c>
      <c r="H60" t="s">
        <v>71</v>
      </c>
      <c r="I60"/>
      <c r="J60" s="2"/>
    </row>
    <row r="61" spans="1:10" s="1" customFormat="1" ht="12.75" customHeight="1">
      <c r="A61" s="92"/>
      <c r="B61" s="92"/>
      <c r="C61" s="92"/>
      <c r="D61" s="2"/>
      <c r="E61" s="2"/>
      <c r="F61" s="2"/>
      <c r="G61"/>
      <c r="H61"/>
      <c r="I61"/>
      <c r="J61" s="2"/>
    </row>
    <row r="62" spans="1:10" s="1" customFormat="1" ht="12.75" customHeight="1">
      <c r="A62" s="92"/>
      <c r="B62" s="92"/>
      <c r="C62" s="92"/>
      <c r="D62" s="2"/>
      <c r="E62" s="2"/>
      <c r="F62" s="2"/>
      <c r="G62"/>
      <c r="H62"/>
      <c r="I62"/>
      <c r="J62" s="3"/>
    </row>
    <row r="63" spans="1:10" s="1" customFormat="1" ht="12.75" customHeight="1">
      <c r="A63" s="92"/>
      <c r="B63" s="92"/>
      <c r="C63" s="92"/>
      <c r="D63" s="2"/>
      <c r="E63" s="2"/>
      <c r="F63" s="2"/>
      <c r="G63"/>
      <c r="H63"/>
      <c r="I63"/>
      <c r="J63" s="2"/>
    </row>
    <row r="64" ht="13.5" thickBot="1">
      <c r="E64" s="3"/>
    </row>
    <row r="65" spans="1:9" ht="12.75" customHeight="1">
      <c r="A65" s="160" t="s">
        <v>58</v>
      </c>
      <c r="B65" s="141" t="s">
        <v>69</v>
      </c>
      <c r="C65" s="141" t="s">
        <v>23</v>
      </c>
      <c r="D65" s="141" t="s">
        <v>60</v>
      </c>
      <c r="E65" s="141" t="s">
        <v>24</v>
      </c>
      <c r="I65" s="4"/>
    </row>
    <row r="66" spans="1:9" ht="13.5" customHeight="1">
      <c r="A66" s="161"/>
      <c r="B66" s="142"/>
      <c r="C66" s="142"/>
      <c r="D66" s="142"/>
      <c r="E66" s="142"/>
      <c r="I66" s="4"/>
    </row>
    <row r="67" spans="1:9" ht="12.75">
      <c r="A67" s="162"/>
      <c r="B67" s="142"/>
      <c r="C67" s="142"/>
      <c r="D67" s="142"/>
      <c r="E67" s="142"/>
      <c r="I67" s="4"/>
    </row>
    <row r="68" spans="1:10" ht="13.5" thickBot="1">
      <c r="A68" s="36">
        <v>31</v>
      </c>
      <c r="B68" s="19">
        <v>2</v>
      </c>
      <c r="C68" s="19"/>
      <c r="D68" s="19"/>
      <c r="E68" s="20"/>
      <c r="H68" s="155" t="s">
        <v>15</v>
      </c>
      <c r="I68" s="155"/>
      <c r="J68" s="155"/>
    </row>
    <row r="69" ht="12.75">
      <c r="D69" t="s">
        <v>78</v>
      </c>
    </row>
    <row r="70" spans="4:5" ht="12.75">
      <c r="D70" s="139" t="s">
        <v>75</v>
      </c>
      <c r="E70" s="129"/>
    </row>
    <row r="71" spans="4:5" ht="12.75">
      <c r="D71" s="138" t="s">
        <v>76</v>
      </c>
      <c r="E71" s="129"/>
    </row>
    <row r="72" spans="4:5" ht="12.75">
      <c r="D72" s="139" t="s">
        <v>77</v>
      </c>
      <c r="E72" s="129"/>
    </row>
    <row r="73" spans="4:5" ht="12.75">
      <c r="D73" s="140" t="s">
        <v>79</v>
      </c>
      <c r="E73">
        <f>SUM(E70:E72)</f>
        <v>0</v>
      </c>
    </row>
    <row r="74" spans="1:6" ht="12.75">
      <c r="A74" s="130" t="s">
        <v>65</v>
      </c>
      <c r="E74" s="131" t="s">
        <v>66</v>
      </c>
      <c r="F74" s="131" t="s">
        <v>67</v>
      </c>
    </row>
    <row r="75" spans="3:6" ht="12.75">
      <c r="C75" s="4" t="s">
        <v>68</v>
      </c>
      <c r="E75" s="132">
        <f>SUBTOTAL(9,E4:E50)+SUBTOTAL(9,E52:E58)</f>
        <v>0</v>
      </c>
      <c r="F75" s="132">
        <f>SUBTOTAL(9,F4:F50)+SUBTOTAL(9,F52:F58)</f>
        <v>0</v>
      </c>
    </row>
  </sheetData>
  <sheetProtection selectLockedCells="1" selectUnlockedCells="1"/>
  <autoFilter ref="A3:K60"/>
  <mergeCells count="23">
    <mergeCell ref="A45:C45"/>
    <mergeCell ref="A47:C47"/>
    <mergeCell ref="A49:C49"/>
    <mergeCell ref="A1:C1"/>
    <mergeCell ref="D1:D2"/>
    <mergeCell ref="E1:E2"/>
    <mergeCell ref="F1:F2"/>
    <mergeCell ref="G1:K1"/>
    <mergeCell ref="A34:C34"/>
    <mergeCell ref="H68:J68"/>
    <mergeCell ref="A55:C55"/>
    <mergeCell ref="A57:C57"/>
    <mergeCell ref="A58:C58"/>
    <mergeCell ref="A59:C59"/>
    <mergeCell ref="A60:C60"/>
    <mergeCell ref="A65:A67"/>
    <mergeCell ref="E65:E67"/>
    <mergeCell ref="B65:B67"/>
    <mergeCell ref="C65:C67"/>
    <mergeCell ref="D65:D67"/>
    <mergeCell ref="A50:C50"/>
    <mergeCell ref="A51:K51"/>
    <mergeCell ref="A53:C53"/>
  </mergeCells>
  <printOptions horizontalCentered="1"/>
  <pageMargins left="0.484375" right="0.2362204724409449" top="0.5905511811023623" bottom="0.1968503937007874" header="0.1968503937007874" footer="0.31496062992125984"/>
  <pageSetup horizontalDpi="300" verticalDpi="300" orientation="portrait" paperSize="9" scale="75" r:id="rId3"/>
  <headerFooter alignWithMargins="0">
    <oddHeader>&amp;C&amp;"Arial,Félkövér"&amp;11 SZENVEDÉLYBETEGEK KÖZÖSSÉGI ELLÁTÁSA
 Gondozási és eseménynapló&amp;R&amp;"Arial,Félkövér"&amp;11&amp;A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"/>
  <sheetViews>
    <sheetView view="pageLayout" workbookViewId="0" topLeftCell="A1">
      <selection activeCell="F39" sqref="F39"/>
    </sheetView>
  </sheetViews>
  <sheetFormatPr defaultColWidth="9.140625" defaultRowHeight="12.75"/>
  <sheetData>
    <row r="2" ht="12.75">
      <c r="A2" s="64" t="s">
        <v>28</v>
      </c>
    </row>
    <row r="3" ht="13.5" thickBot="1"/>
    <row r="4" spans="1:14" ht="13.5" thickBot="1">
      <c r="A4" s="57"/>
      <c r="B4" s="58" t="s">
        <v>29</v>
      </c>
      <c r="C4" s="58" t="s">
        <v>30</v>
      </c>
      <c r="D4" s="58" t="s">
        <v>31</v>
      </c>
      <c r="E4" s="58" t="s">
        <v>32</v>
      </c>
      <c r="F4" s="58" t="s">
        <v>33</v>
      </c>
      <c r="G4" s="58" t="s">
        <v>34</v>
      </c>
      <c r="H4" s="58" t="s">
        <v>35</v>
      </c>
      <c r="I4" s="58" t="s">
        <v>36</v>
      </c>
      <c r="J4" s="58" t="s">
        <v>37</v>
      </c>
      <c r="K4" s="58" t="s">
        <v>38</v>
      </c>
      <c r="L4" s="58" t="s">
        <v>39</v>
      </c>
      <c r="M4" s="59" t="s">
        <v>40</v>
      </c>
      <c r="N4" s="66" t="s">
        <v>41</v>
      </c>
    </row>
    <row r="5" spans="1:14" ht="12.75">
      <c r="A5" s="63" t="s">
        <v>46</v>
      </c>
      <c r="B5" s="60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65">
        <f>SUM(B5:M5)</f>
        <v>0</v>
      </c>
    </row>
    <row r="6" spans="1:14" ht="12.75">
      <c r="A6" s="53" t="s">
        <v>47</v>
      </c>
      <c r="B6" s="61"/>
      <c r="C6" s="47"/>
      <c r="D6" s="47"/>
      <c r="E6" s="47"/>
      <c r="F6" s="47"/>
      <c r="G6" s="47"/>
      <c r="H6" s="47"/>
      <c r="I6" s="47"/>
      <c r="J6" s="47"/>
      <c r="K6" s="47"/>
      <c r="L6" s="47"/>
      <c r="M6" s="51"/>
      <c r="N6" s="53">
        <f aca="true" t="shared" si="0" ref="N6:N15">SUM(B6:M6)</f>
        <v>0</v>
      </c>
    </row>
    <row r="7" spans="1:14" ht="12.75">
      <c r="A7" s="53" t="s">
        <v>48</v>
      </c>
      <c r="B7" s="61"/>
      <c r="C7" s="47"/>
      <c r="D7" s="47"/>
      <c r="E7" s="47"/>
      <c r="F7" s="47"/>
      <c r="G7" s="47"/>
      <c r="H7" s="47"/>
      <c r="I7" s="47"/>
      <c r="J7" s="47"/>
      <c r="K7" s="47"/>
      <c r="L7" s="47"/>
      <c r="M7" s="51"/>
      <c r="N7" s="53">
        <f t="shared" si="0"/>
        <v>0</v>
      </c>
    </row>
    <row r="8" spans="1:14" ht="12.75">
      <c r="A8" s="53" t="s">
        <v>49</v>
      </c>
      <c r="B8" s="61"/>
      <c r="C8" s="47"/>
      <c r="D8" s="47"/>
      <c r="E8" s="47"/>
      <c r="F8" s="47"/>
      <c r="G8" s="47"/>
      <c r="H8" s="47"/>
      <c r="I8" s="47"/>
      <c r="J8" s="47"/>
      <c r="K8" s="47"/>
      <c r="L8" s="47"/>
      <c r="M8" s="51"/>
      <c r="N8" s="53">
        <f t="shared" si="0"/>
        <v>0</v>
      </c>
    </row>
    <row r="9" spans="1:14" ht="12.75">
      <c r="A9" s="53" t="s">
        <v>52</v>
      </c>
      <c r="B9" s="61"/>
      <c r="C9" s="47"/>
      <c r="D9" s="47"/>
      <c r="E9" s="47"/>
      <c r="F9" s="47"/>
      <c r="G9" s="47"/>
      <c r="H9" s="47"/>
      <c r="I9" s="47"/>
      <c r="J9" s="47"/>
      <c r="K9" s="47"/>
      <c r="L9" s="47"/>
      <c r="M9" s="51"/>
      <c r="N9" s="53">
        <f t="shared" si="0"/>
        <v>0</v>
      </c>
    </row>
    <row r="10" spans="1:14" ht="12.75">
      <c r="A10" s="53" t="s">
        <v>53</v>
      </c>
      <c r="B10" s="61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51"/>
      <c r="N10" s="53">
        <f t="shared" si="0"/>
        <v>0</v>
      </c>
    </row>
    <row r="11" spans="1:14" ht="12.75">
      <c r="A11" s="53" t="s">
        <v>54</v>
      </c>
      <c r="B11" s="61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51"/>
      <c r="N11" s="53">
        <f t="shared" si="0"/>
        <v>0</v>
      </c>
    </row>
    <row r="12" spans="1:14" ht="12.75">
      <c r="A12" s="53" t="s">
        <v>55</v>
      </c>
      <c r="B12" s="6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1"/>
      <c r="N12" s="53">
        <f t="shared" si="0"/>
        <v>0</v>
      </c>
    </row>
    <row r="13" spans="1:14" ht="12.75">
      <c r="A13" s="53" t="s">
        <v>57</v>
      </c>
      <c r="B13" s="6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51"/>
      <c r="N13" s="53">
        <f t="shared" si="0"/>
        <v>0</v>
      </c>
    </row>
    <row r="14" spans="1:14" ht="13.5" thickBot="1">
      <c r="A14" s="54" t="s">
        <v>27</v>
      </c>
      <c r="B14" s="6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2"/>
      <c r="N14" s="54">
        <f t="shared" si="0"/>
        <v>0</v>
      </c>
    </row>
    <row r="15" spans="1:14" ht="13.5" thickBot="1">
      <c r="A15" s="69" t="s">
        <v>41</v>
      </c>
      <c r="B15" s="68">
        <f>SUM(B5:B14)</f>
        <v>0</v>
      </c>
      <c r="C15" s="68">
        <f aca="true" t="shared" si="1" ref="C15:M15">SUM(C5:C14)</f>
        <v>0</v>
      </c>
      <c r="D15" s="68">
        <f t="shared" si="1"/>
        <v>0</v>
      </c>
      <c r="E15" s="68">
        <f t="shared" si="1"/>
        <v>0</v>
      </c>
      <c r="F15" s="68">
        <f t="shared" si="1"/>
        <v>0</v>
      </c>
      <c r="G15" s="68">
        <f t="shared" si="1"/>
        <v>0</v>
      </c>
      <c r="H15" s="68">
        <f t="shared" si="1"/>
        <v>0</v>
      </c>
      <c r="I15" s="68">
        <f t="shared" si="1"/>
        <v>0</v>
      </c>
      <c r="J15" s="68">
        <f t="shared" si="1"/>
        <v>0</v>
      </c>
      <c r="K15" s="68">
        <f t="shared" si="1"/>
        <v>0</v>
      </c>
      <c r="L15" s="68">
        <f t="shared" si="1"/>
        <v>0</v>
      </c>
      <c r="M15" s="68">
        <f t="shared" si="1"/>
        <v>0</v>
      </c>
      <c r="N15" s="67">
        <f t="shared" si="0"/>
        <v>0</v>
      </c>
    </row>
    <row r="17" ht="13.5" thickBot="1">
      <c r="A17" s="77" t="s">
        <v>42</v>
      </c>
    </row>
    <row r="18" spans="1:14" ht="13.5" thickBot="1">
      <c r="A18" s="57"/>
      <c r="B18" s="58" t="s">
        <v>29</v>
      </c>
      <c r="C18" s="58" t="s">
        <v>30</v>
      </c>
      <c r="D18" s="58" t="s">
        <v>31</v>
      </c>
      <c r="E18" s="58" t="s">
        <v>32</v>
      </c>
      <c r="F18" s="58" t="s">
        <v>33</v>
      </c>
      <c r="G18" s="58" t="s">
        <v>34</v>
      </c>
      <c r="H18" s="58" t="s">
        <v>35</v>
      </c>
      <c r="I18" s="58" t="s">
        <v>36</v>
      </c>
      <c r="J18" s="58" t="s">
        <v>37</v>
      </c>
      <c r="K18" s="58" t="s">
        <v>38</v>
      </c>
      <c r="L18" s="58" t="s">
        <v>39</v>
      </c>
      <c r="M18" s="59" t="s">
        <v>40</v>
      </c>
      <c r="N18" s="66" t="s">
        <v>41</v>
      </c>
    </row>
    <row r="19" spans="1:14" ht="12.75">
      <c r="A19" s="63" t="s">
        <v>46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63">
        <f>SUM(B19:M19)</f>
        <v>0</v>
      </c>
    </row>
    <row r="20" spans="1:14" ht="12.75">
      <c r="A20" s="53" t="s">
        <v>47</v>
      </c>
      <c r="B20" s="61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51"/>
      <c r="N20" s="53">
        <f aca="true" t="shared" si="2" ref="N20:N30">SUM(B20:M20)</f>
        <v>0</v>
      </c>
    </row>
    <row r="21" spans="1:14" ht="12.75">
      <c r="A21" s="53" t="s">
        <v>48</v>
      </c>
      <c r="B21" s="6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51"/>
      <c r="N21" s="53">
        <f t="shared" si="2"/>
        <v>0</v>
      </c>
    </row>
    <row r="22" spans="1:14" ht="12.75">
      <c r="A22" s="53" t="s">
        <v>49</v>
      </c>
      <c r="B22" s="61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1"/>
      <c r="N22" s="53">
        <f t="shared" si="2"/>
        <v>0</v>
      </c>
    </row>
    <row r="23" spans="1:14" ht="12.75">
      <c r="A23" s="53" t="s">
        <v>52</v>
      </c>
      <c r="B23" s="6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51"/>
      <c r="N23" s="53">
        <f t="shared" si="2"/>
        <v>0</v>
      </c>
    </row>
    <row r="24" spans="1:14" ht="12.75">
      <c r="A24" s="53" t="s">
        <v>53</v>
      </c>
      <c r="B24" s="61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51"/>
      <c r="N24" s="53">
        <f t="shared" si="2"/>
        <v>0</v>
      </c>
    </row>
    <row r="25" spans="1:14" ht="12.75">
      <c r="A25" s="53" t="s">
        <v>54</v>
      </c>
      <c r="B25" s="6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51"/>
      <c r="N25" s="53">
        <f t="shared" si="2"/>
        <v>0</v>
      </c>
    </row>
    <row r="26" spans="1:14" ht="13.5" thickBot="1">
      <c r="A26" s="54" t="s">
        <v>55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54">
        <f t="shared" si="2"/>
        <v>0</v>
      </c>
    </row>
    <row r="27" spans="1:14" ht="13.5" thickBot="1">
      <c r="A27" s="67" t="s">
        <v>43</v>
      </c>
      <c r="B27" s="84">
        <f aca="true" t="shared" si="3" ref="B27:N27">SUM(B23)</f>
        <v>0</v>
      </c>
      <c r="C27" s="84">
        <f t="shared" si="3"/>
        <v>0</v>
      </c>
      <c r="D27" s="84">
        <f t="shared" si="3"/>
        <v>0</v>
      </c>
      <c r="E27" s="84">
        <f t="shared" si="3"/>
        <v>0</v>
      </c>
      <c r="F27" s="84">
        <f t="shared" si="3"/>
        <v>0</v>
      </c>
      <c r="G27" s="84">
        <f t="shared" si="3"/>
        <v>0</v>
      </c>
      <c r="H27" s="84">
        <f t="shared" si="3"/>
        <v>0</v>
      </c>
      <c r="I27" s="84">
        <f t="shared" si="3"/>
        <v>0</v>
      </c>
      <c r="J27" s="84">
        <f t="shared" si="3"/>
        <v>0</v>
      </c>
      <c r="K27" s="84">
        <f t="shared" si="3"/>
        <v>0</v>
      </c>
      <c r="L27" s="84">
        <f t="shared" si="3"/>
        <v>0</v>
      </c>
      <c r="M27" s="84">
        <f t="shared" si="3"/>
        <v>0</v>
      </c>
      <c r="N27" s="85">
        <f t="shared" si="3"/>
        <v>0</v>
      </c>
    </row>
    <row r="28" spans="1:14" ht="12.75">
      <c r="A28" s="170" t="s">
        <v>61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</row>
    <row r="29" spans="1:14" ht="12.75">
      <c r="A29" s="53" t="s">
        <v>57</v>
      </c>
      <c r="B29" s="6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51"/>
      <c r="N29" s="53">
        <f t="shared" si="2"/>
        <v>0</v>
      </c>
    </row>
    <row r="30" spans="1:14" ht="13.5" thickBot="1">
      <c r="A30" s="86" t="s">
        <v>27</v>
      </c>
      <c r="B30" s="62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2"/>
      <c r="N30" s="86">
        <f t="shared" si="2"/>
        <v>0</v>
      </c>
    </row>
    <row r="31" spans="1:14" ht="13.5" thickBot="1">
      <c r="A31" s="67" t="s">
        <v>43</v>
      </c>
      <c r="B31" s="84">
        <f aca="true" t="shared" si="4" ref="B31:M31">SUM(B29)</f>
        <v>0</v>
      </c>
      <c r="C31" s="84">
        <f t="shared" si="4"/>
        <v>0</v>
      </c>
      <c r="D31" s="84">
        <f t="shared" si="4"/>
        <v>0</v>
      </c>
      <c r="E31" s="84">
        <f t="shared" si="4"/>
        <v>0</v>
      </c>
      <c r="F31" s="84">
        <f t="shared" si="4"/>
        <v>0</v>
      </c>
      <c r="G31" s="84">
        <f t="shared" si="4"/>
        <v>0</v>
      </c>
      <c r="H31" s="84">
        <f t="shared" si="4"/>
        <v>0</v>
      </c>
      <c r="I31" s="84">
        <f t="shared" si="4"/>
        <v>0</v>
      </c>
      <c r="J31" s="84">
        <f t="shared" si="4"/>
        <v>0</v>
      </c>
      <c r="K31" s="84">
        <f t="shared" si="4"/>
        <v>0</v>
      </c>
      <c r="L31" s="84">
        <f t="shared" si="4"/>
        <v>0</v>
      </c>
      <c r="M31" s="84">
        <f t="shared" si="4"/>
        <v>0</v>
      </c>
      <c r="N31" s="67">
        <f>SUM(B31:M31)</f>
        <v>0</v>
      </c>
    </row>
    <row r="32" spans="1:14" ht="13.5" thickBot="1">
      <c r="A32" s="69" t="s">
        <v>41</v>
      </c>
      <c r="B32" s="68">
        <f>B31+B27</f>
        <v>0</v>
      </c>
      <c r="C32" s="68">
        <f aca="true" t="shared" si="5" ref="C32:N32">C31+C27</f>
        <v>0</v>
      </c>
      <c r="D32" s="68">
        <f t="shared" si="5"/>
        <v>0</v>
      </c>
      <c r="E32" s="68">
        <f t="shared" si="5"/>
        <v>0</v>
      </c>
      <c r="F32" s="68">
        <f t="shared" si="5"/>
        <v>0</v>
      </c>
      <c r="G32" s="68">
        <f t="shared" si="5"/>
        <v>0</v>
      </c>
      <c r="H32" s="68">
        <f t="shared" si="5"/>
        <v>0</v>
      </c>
      <c r="I32" s="68">
        <f t="shared" si="5"/>
        <v>0</v>
      </c>
      <c r="J32" s="68">
        <f t="shared" si="5"/>
        <v>0</v>
      </c>
      <c r="K32" s="68">
        <f t="shared" si="5"/>
        <v>0</v>
      </c>
      <c r="L32" s="68">
        <f t="shared" si="5"/>
        <v>0</v>
      </c>
      <c r="M32" s="87">
        <f t="shared" si="5"/>
        <v>0</v>
      </c>
      <c r="N32" s="67">
        <f t="shared" si="5"/>
        <v>0</v>
      </c>
    </row>
    <row r="34" ht="12.75">
      <c r="A34" s="77" t="s">
        <v>45</v>
      </c>
    </row>
    <row r="35" spans="1:14" ht="12.75">
      <c r="A35" s="48"/>
      <c r="B35" s="49" t="s">
        <v>29</v>
      </c>
      <c r="C35" s="49" t="s">
        <v>30</v>
      </c>
      <c r="D35" s="49" t="s">
        <v>31</v>
      </c>
      <c r="E35" s="49" t="s">
        <v>32</v>
      </c>
      <c r="F35" s="49" t="s">
        <v>33</v>
      </c>
      <c r="G35" s="49" t="s">
        <v>34</v>
      </c>
      <c r="H35" s="49" t="s">
        <v>35</v>
      </c>
      <c r="I35" s="49" t="s">
        <v>36</v>
      </c>
      <c r="J35" s="49" t="s">
        <v>37</v>
      </c>
      <c r="K35" s="49" t="s">
        <v>38</v>
      </c>
      <c r="L35" s="49" t="s">
        <v>39</v>
      </c>
      <c r="M35" s="49" t="s">
        <v>40</v>
      </c>
      <c r="N35" s="49" t="s">
        <v>41</v>
      </c>
    </row>
    <row r="36" spans="1:14" ht="12.75">
      <c r="A36" s="47"/>
      <c r="B36" s="8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</sheetData>
  <sheetProtection/>
  <mergeCells count="1">
    <mergeCell ref="A28:N28"/>
  </mergeCells>
  <printOptions/>
  <pageMargins left="0.7" right="0.7" top="0.47" bottom="0.5" header="0.3" footer="0.3"/>
  <pageSetup horizontalDpi="600" verticalDpi="600" orientation="landscape" paperSize="9" r:id="rId1"/>
  <headerFooter>
    <oddHeader>&amp;C 004 SZAKMAI AJÁNLÁS SZENVEDÉLYBETEGEK KÖZÖSSÉGI ELLÁTÁSA
2. SZ. MELLÉKLET Gondozási és eseménynapló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Ráczné Németh Teodóra</cp:lastModifiedBy>
  <cp:lastPrinted>2019-05-02T11:36:28Z</cp:lastPrinted>
  <dcterms:created xsi:type="dcterms:W3CDTF">2010-10-08T14:10:42Z</dcterms:created>
  <dcterms:modified xsi:type="dcterms:W3CDTF">2019-09-10T06:46:23Z</dcterms:modified>
  <cp:category/>
  <cp:version/>
  <cp:contentType/>
  <cp:contentStatus/>
</cp:coreProperties>
</file>